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Assignment" sheetId="5" r:id="rId1"/>
    <sheet name="Comp Entry" sheetId="6" r:id="rId2"/>
    <sheet name="Formula 5 non-ABR" sheetId="4" r:id="rId3"/>
  </sheets>
  <calcPr calcId="145621"/>
</workbook>
</file>

<file path=xl/calcChain.xml><?xml version="1.0" encoding="utf-8"?>
<calcChain xmlns="http://schemas.openxmlformats.org/spreadsheetml/2006/main">
  <c r="B4" i="5" l="1"/>
  <c r="B7" i="5" s="1"/>
  <c r="B11" i="5"/>
  <c r="B24" i="5"/>
  <c r="B37" i="5" s="1"/>
  <c r="B34" i="5"/>
  <c r="B40" i="5" l="1"/>
  <c r="B17" i="5"/>
  <c r="I2" i="6" s="1"/>
  <c r="K2" i="6" s="1"/>
  <c r="C9" i="5"/>
  <c r="C10" i="5"/>
  <c r="E10" i="5" s="1"/>
  <c r="B14" i="5"/>
  <c r="F2" i="6" s="1"/>
  <c r="H2" i="6" s="1"/>
  <c r="B27" i="5"/>
  <c r="C2" i="6" s="1"/>
  <c r="C30" i="5" l="1"/>
  <c r="E30" i="5" s="1"/>
  <c r="C32" i="5"/>
  <c r="E32" i="5" s="1"/>
  <c r="C29" i="5"/>
  <c r="C31" i="5"/>
  <c r="E31" i="5" s="1"/>
  <c r="C33" i="5"/>
  <c r="E33" i="5" s="1"/>
  <c r="E9" i="5"/>
  <c r="E11" i="5" s="1"/>
  <c r="C11" i="5"/>
  <c r="E29" i="5" l="1"/>
  <c r="E34" i="5" s="1"/>
  <c r="E2" i="6" s="1"/>
  <c r="C34" i="5"/>
  <c r="B2" i="6" s="1"/>
  <c r="D2" i="6" l="1"/>
  <c r="L2" i="6"/>
  <c r="M2" i="6" s="1"/>
</calcChain>
</file>

<file path=xl/sharedStrings.xml><?xml version="1.0" encoding="utf-8"?>
<sst xmlns="http://schemas.openxmlformats.org/spreadsheetml/2006/main" count="219" uniqueCount="123">
  <si>
    <t>Final Payout / Salary (Imported from User Directory)</t>
  </si>
  <si>
    <t>-</t>
  </si>
  <si>
    <t>Percent of Salary</t>
  </si>
  <si>
    <t>Final Payout  / Total Target amount.</t>
  </si>
  <si>
    <t>Percent of Tgt</t>
  </si>
  <si>
    <t>Business Calc Amount + Amt + Team Amt</t>
  </si>
  <si>
    <t>Final Payout</t>
  </si>
  <si>
    <t>Total / Total Target Amount)</t>
  </si>
  <si>
    <t>Forecast2 Percent of Tgt</t>
  </si>
  <si>
    <t>sum of (Group Total of Forecast2 Payout Amount for each Assignment)</t>
  </si>
  <si>
    <t>Total</t>
  </si>
  <si>
    <t>Forecast Amount / Total Target Amount</t>
  </si>
  <si>
    <t>Forecast Pecent of Tgt</t>
  </si>
  <si>
    <t>Sum of (Group Total of Forecast Payout Amount for each Assignment)</t>
  </si>
  <si>
    <t>Forecast Amt</t>
  </si>
  <si>
    <t>Ind Calc Amount * Ind Percent</t>
  </si>
  <si>
    <t>Amt</t>
  </si>
  <si>
    <t>As per the guidelines</t>
  </si>
  <si>
    <t>Ind Percent</t>
  </si>
  <si>
    <t>Guidelines Configured in Set team guidelines page</t>
  </si>
  <si>
    <t>Ind Guidelines</t>
  </si>
  <si>
    <t>PM Form</t>
  </si>
  <si>
    <t>Ind Rating</t>
  </si>
  <si>
    <t>Ind Calc Amount</t>
  </si>
  <si>
    <t>Team Calc Amount * Team Percent</t>
  </si>
  <si>
    <t>Team Amt</t>
  </si>
  <si>
    <t>Team Percent</t>
  </si>
  <si>
    <t>Team Guideline</t>
  </si>
  <si>
    <t>Team Rating</t>
  </si>
  <si>
    <t>non-ABR: sum of (Target Amount of each assignment * Team Section Weight);
ABR: sum of Total Team Section Payout Amount of each assignment</t>
    <phoneticPr fontId="5" type="noConversion"/>
  </si>
  <si>
    <t>Team Calc Amount</t>
  </si>
  <si>
    <t>Business Calc Amount / Total Target</t>
  </si>
  <si>
    <t>Business Percent</t>
  </si>
  <si>
    <t>Sum (All Goal Result Payout amount of all the assignments for an employee)</t>
  </si>
  <si>
    <t>Business Calc Amount</t>
  </si>
  <si>
    <t>Forecast2 Calc Amt / Total Target</t>
  </si>
  <si>
    <t>Business Forecast2 Percent</t>
  </si>
  <si>
    <t>Sum ( All forecast2 amounts of all assignments for an employee)</t>
  </si>
  <si>
    <t>Forecast2 Calc Amount</t>
  </si>
  <si>
    <t>Forecast Calc Amt / Total Target</t>
  </si>
  <si>
    <t>Business Forecast Percent</t>
  </si>
  <si>
    <t>Sum ( All forecast amounts of all assignments for an employee)</t>
  </si>
  <si>
    <t>Forecast Calc Amount</t>
  </si>
  <si>
    <t>Sum of (Business Section Amount for each Assignment)</t>
    <phoneticPr fontId="5" type="noConversion"/>
  </si>
  <si>
    <t>Total Target</t>
  </si>
  <si>
    <t>Sum(Goal Basis for each Assignment) + Ind Section Amt, Team Section Amt</t>
  </si>
  <si>
    <t>Total Target Amount</t>
  </si>
  <si>
    <t xml:space="preserve">Goal basis * Goal Results Payout Percent </t>
  </si>
  <si>
    <t>Goal Results Payout Amount</t>
  </si>
  <si>
    <t>Goal Results Payout Percent Example</t>
  </si>
  <si>
    <t>Goal Results Payout Percent</t>
  </si>
  <si>
    <t>results</t>
  </si>
  <si>
    <t>Imported from Business Goal files</t>
  </si>
  <si>
    <t>Goal Results</t>
  </si>
  <si>
    <t xml:space="preserve">Goal basis * Goal Forecast2 Payout Percent </t>
  </si>
  <si>
    <t>Goal Forecast2 Payout Amount</t>
  </si>
  <si>
    <t>Same as Goal Result Payout Percent</t>
    <phoneticPr fontId="5" type="noConversion"/>
  </si>
  <si>
    <t>Goal Forecast2 Payout Percent</t>
  </si>
  <si>
    <t>forecast2</t>
  </si>
  <si>
    <t>Goal Forecast2</t>
  </si>
  <si>
    <t xml:space="preserve">Goal basis * Goal Forecast Payout Percent </t>
  </si>
  <si>
    <t>Goal Forecast Payout Amount</t>
  </si>
  <si>
    <t>Goal Forecast Payout Percent</t>
  </si>
  <si>
    <t>forecast</t>
  </si>
  <si>
    <t>Goal Forecast</t>
  </si>
  <si>
    <t>performanceMax</t>
  </si>
  <si>
    <t>Performance Maximum</t>
  </si>
  <si>
    <t>performanceTarget</t>
  </si>
  <si>
    <t>Performance Target</t>
  </si>
  <si>
    <t>performanceMin</t>
  </si>
  <si>
    <t>Performance Minimum</t>
  </si>
  <si>
    <t>Target Amount * Business Section Weight * Goal Weight</t>
    <phoneticPr fontId="5" type="noConversion"/>
  </si>
  <si>
    <t>Goal Basis</t>
  </si>
  <si>
    <t>GOAL_WEIGHT</t>
  </si>
  <si>
    <t>Imported from Weight mappings file</t>
  </si>
  <si>
    <t>Goal Weight</t>
  </si>
  <si>
    <t>Proration * Assignment Basis</t>
  </si>
  <si>
    <t>Target Amount</t>
  </si>
  <si>
    <t>[(Earlier of Bonus Plan end date and Assignment end date) - (Later of Bonus Plan begin Date and Assignment begin date) + 1] / [(bonus plan end date) - (bonus plan begin date) +1]</t>
  </si>
  <si>
    <t>Proration</t>
  </si>
  <si>
    <t>ASSIGNMENT_TARGET_PERCENT4</t>
  </si>
  <si>
    <t>Imported form Bonus Plan file</t>
  </si>
  <si>
    <t>Target Percent4</t>
  </si>
  <si>
    <t>ASSIGNMENT_TARGET_PERCENT3</t>
  </si>
  <si>
    <t>Target Percent3</t>
  </si>
  <si>
    <t>ASSIGNMENT_TARGET_PERCENT2</t>
  </si>
  <si>
    <t>Target Percent2</t>
  </si>
  <si>
    <t>ASSIGNMENT_TARGET_PERCENT1</t>
  </si>
  <si>
    <t>Target Percent1</t>
  </si>
  <si>
    <t>Basis</t>
  </si>
  <si>
    <t>Employee History File per user per assignement</t>
  </si>
  <si>
    <t>Assignment Basis</t>
  </si>
  <si>
    <t>Formula</t>
  </si>
  <si>
    <t>Field Name</t>
  </si>
  <si>
    <t>Source</t>
  </si>
  <si>
    <t>Division Management Plan</t>
  </si>
  <si>
    <t>Store Management Plan</t>
  </si>
  <si>
    <t xml:space="preserve">Final Payout </t>
  </si>
  <si>
    <t>Business Section Weight</t>
    <phoneticPr fontId="8" type="noConversion"/>
  </si>
  <si>
    <t>Business Section Amount</t>
    <phoneticPr fontId="8" type="noConversion"/>
  </si>
  <si>
    <t>Goal Name</t>
    <phoneticPr fontId="8" type="noConversion"/>
  </si>
  <si>
    <t>Goal Weight</t>
    <phoneticPr fontId="8" type="noConversion"/>
  </si>
  <si>
    <t>Goal Basis</t>
    <phoneticPr fontId="8" type="noConversion"/>
  </si>
  <si>
    <t>Payout Percent</t>
    <phoneticPr fontId="8" type="noConversion"/>
  </si>
  <si>
    <t>Payout Amount</t>
    <phoneticPr fontId="8" type="noConversion"/>
  </si>
  <si>
    <t>EBITDA</t>
    <phoneticPr fontId="8" type="noConversion"/>
  </si>
  <si>
    <t>EBITDA - Division</t>
    <phoneticPr fontId="8" type="noConversion"/>
  </si>
  <si>
    <t>Total</t>
    <phoneticPr fontId="8" type="noConversion"/>
  </si>
  <si>
    <t>Team Section Weight</t>
    <phoneticPr fontId="8" type="noConversion"/>
  </si>
  <si>
    <t>Team Section Amount</t>
    <phoneticPr fontId="8" type="noConversion"/>
  </si>
  <si>
    <t>Individual Section Weight</t>
    <phoneticPr fontId="8" type="noConversion"/>
  </si>
  <si>
    <t>Individual Section Amount</t>
    <phoneticPr fontId="8" type="noConversion"/>
  </si>
  <si>
    <t>EBITDA2</t>
    <phoneticPr fontId="8" type="noConversion"/>
  </si>
  <si>
    <t>EBITDA3</t>
    <phoneticPr fontId="8" type="noConversion"/>
  </si>
  <si>
    <t>EBITDA4</t>
    <phoneticPr fontId="8" type="noConversion"/>
  </si>
  <si>
    <t>Employee</t>
    <phoneticPr fontId="8" type="noConversion"/>
  </si>
  <si>
    <t>Total Target</t>
    <phoneticPr fontId="8" type="noConversion"/>
  </si>
  <si>
    <t>Team Percent</t>
    <phoneticPr fontId="8" type="noConversion"/>
  </si>
  <si>
    <t>Team Amt</t>
    <phoneticPr fontId="8" type="noConversion"/>
  </si>
  <si>
    <t>Ind Percent</t>
    <phoneticPr fontId="8" type="noConversion"/>
  </si>
  <si>
    <t>Ind Amt</t>
    <phoneticPr fontId="8" type="noConversion"/>
  </si>
  <si>
    <t>Sid Mormony</t>
    <phoneticPr fontId="8" type="noConversion"/>
  </si>
  <si>
    <t>non-ABR: sum of (Target Amount of each assignment * Ind Section Weight);
ABR: sum of Total Ind Section Payout Amount of each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</si>
</sst>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.0000_ "/>
    <numFmt numFmtId="166" formatCode="0.0%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3"/>
      <charset val="134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9"/>
      <name val="宋体"/>
      <family val="3"/>
      <charset val="134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164" fontId="1" fillId="0" borderId="0" xfId="1" applyNumberFormat="1" applyAlignment="1">
      <alignment wrapText="1"/>
    </xf>
    <xf numFmtId="165" fontId="1" fillId="0" borderId="0" xfId="1" applyNumberForma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2" applyBorder="1" applyAlignment="1" applyProtection="1">
      <alignment horizontal="center" vertical="center" wrapText="1"/>
    </xf>
    <xf numFmtId="0" fontId="1" fillId="0" borderId="9" xfId="1" applyFont="1" applyBorder="1"/>
    <xf numFmtId="0" fontId="1" fillId="0" borderId="8" xfId="1" applyFont="1" applyBorder="1"/>
    <xf numFmtId="0" fontId="1" fillId="0" borderId="7" xfId="1" applyFont="1" applyBorder="1"/>
    <xf numFmtId="0" fontId="1" fillId="2" borderId="0" xfId="1" applyFont="1" applyFill="1" applyBorder="1"/>
    <xf numFmtId="0" fontId="1" fillId="0" borderId="0" xfId="1" applyFont="1" applyBorder="1"/>
    <xf numFmtId="0" fontId="1" fillId="0" borderId="6" xfId="1" applyFont="1" applyBorder="1"/>
    <xf numFmtId="9" fontId="1" fillId="0" borderId="0" xfId="1" applyNumberFormat="1" applyFont="1" applyBorder="1"/>
    <xf numFmtId="0" fontId="1" fillId="0" borderId="5" xfId="1" applyFont="1" applyBorder="1"/>
    <xf numFmtId="0" fontId="1" fillId="0" borderId="4" xfId="1" applyFont="1" applyBorder="1"/>
    <xf numFmtId="0" fontId="1" fillId="0" borderId="3" xfId="1" applyFont="1" applyBorder="1"/>
    <xf numFmtId="0" fontId="1" fillId="0" borderId="0" xfId="1" applyFont="1"/>
    <xf numFmtId="0" fontId="1" fillId="0" borderId="0" xfId="1" applyFont="1" applyFill="1" applyBorder="1"/>
    <xf numFmtId="9" fontId="10" fillId="2" borderId="0" xfId="3" applyFont="1" applyFill="1" applyBorder="1" applyAlignment="1"/>
    <xf numFmtId="166" fontId="10" fillId="2" borderId="0" xfId="3" applyNumberFormat="1" applyFont="1" applyFill="1" applyBorder="1" applyAlignment="1"/>
    <xf numFmtId="9" fontId="10" fillId="0" borderId="0" xfId="3" applyFont="1" applyAlignment="1"/>
    <xf numFmtId="9" fontId="10" fillId="2" borderId="0" xfId="3" applyFont="1" applyFill="1" applyAlignment="1"/>
    <xf numFmtId="0" fontId="9" fillId="2" borderId="10" xfId="1" applyFont="1" applyFill="1" applyBorder="1"/>
  </cellXfs>
  <cellStyles count="4">
    <cellStyle name="Hyperlink" xfId="2" builtinId="8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AppData/Local/Microsoft/Windows/Temporary%20Internet%20Files/Content.Outlook/750LTXQ1/Business%20Goal%20Payout%20Percent%20Calculation%20Rul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K17" sqref="K17"/>
    </sheetView>
  </sheetViews>
  <sheetFormatPr defaultColWidth="9" defaultRowHeight="12.75"/>
  <cols>
    <col min="1" max="1" width="22.28515625" style="1" bestFit="1" customWidth="1"/>
    <col min="2" max="2" width="10.7109375" style="1" bestFit="1" customWidth="1"/>
    <col min="3" max="3" width="9.5703125" style="1" bestFit="1" customWidth="1"/>
    <col min="4" max="5" width="13.28515625" style="1" bestFit="1" customWidth="1"/>
    <col min="6" max="16384" width="9" style="1"/>
  </cols>
  <sheetData>
    <row r="1" spans="1:5">
      <c r="A1" s="27" t="s">
        <v>96</v>
      </c>
      <c r="B1" s="11"/>
      <c r="C1" s="11"/>
      <c r="D1" s="11"/>
      <c r="E1" s="12"/>
    </row>
    <row r="2" spans="1:5">
      <c r="A2" s="13" t="s">
        <v>91</v>
      </c>
      <c r="B2" s="14">
        <v>12347.18</v>
      </c>
      <c r="C2" s="15"/>
      <c r="D2" s="15"/>
      <c r="E2" s="16"/>
    </row>
    <row r="3" spans="1:5">
      <c r="A3" s="13" t="s">
        <v>79</v>
      </c>
      <c r="B3" s="23">
        <v>0.26</v>
      </c>
      <c r="C3" s="15"/>
      <c r="D3" s="15"/>
      <c r="E3" s="16"/>
    </row>
    <row r="4" spans="1:5">
      <c r="A4" s="13" t="s">
        <v>77</v>
      </c>
      <c r="B4" s="15">
        <f>ROUND(B2*B3,2)</f>
        <v>3210.27</v>
      </c>
      <c r="C4" s="15"/>
      <c r="D4" s="15"/>
      <c r="E4" s="16"/>
    </row>
    <row r="5" spans="1:5">
      <c r="A5" s="13"/>
      <c r="B5" s="15"/>
      <c r="C5" s="15"/>
      <c r="D5" s="15"/>
      <c r="E5" s="16"/>
    </row>
    <row r="6" spans="1:5">
      <c r="A6" s="13" t="s">
        <v>98</v>
      </c>
      <c r="B6" s="23">
        <v>1</v>
      </c>
      <c r="C6" s="15"/>
      <c r="D6" s="15"/>
      <c r="E6" s="16"/>
    </row>
    <row r="7" spans="1:5">
      <c r="A7" s="13" t="s">
        <v>99</v>
      </c>
      <c r="B7" s="15">
        <f>B4*B6</f>
        <v>3210.27</v>
      </c>
      <c r="C7" s="15"/>
      <c r="D7" s="15"/>
      <c r="E7" s="16"/>
    </row>
    <row r="8" spans="1:5">
      <c r="A8" s="13" t="s">
        <v>100</v>
      </c>
      <c r="B8" s="15" t="s">
        <v>101</v>
      </c>
      <c r="C8" s="15" t="s">
        <v>102</v>
      </c>
      <c r="D8" s="15" t="s">
        <v>103</v>
      </c>
      <c r="E8" s="16" t="s">
        <v>104</v>
      </c>
    </row>
    <row r="9" spans="1:5">
      <c r="A9" s="13" t="s">
        <v>105</v>
      </c>
      <c r="B9" s="23">
        <v>0.25</v>
      </c>
      <c r="C9" s="15">
        <f>ROUND($B$7*B9,2)</f>
        <v>802.57</v>
      </c>
      <c r="D9" s="24">
        <v>0.94799999999999995</v>
      </c>
      <c r="E9" s="16">
        <f>ROUND(C9*D9,2)</f>
        <v>760.84</v>
      </c>
    </row>
    <row r="10" spans="1:5">
      <c r="A10" s="13" t="s">
        <v>106</v>
      </c>
      <c r="B10" s="23">
        <v>0.25</v>
      </c>
      <c r="C10" s="15">
        <f>ROUND($B$7*B10,2)</f>
        <v>802.57</v>
      </c>
      <c r="D10" s="24">
        <v>1.5</v>
      </c>
      <c r="E10" s="16">
        <f>ROUND(C10*D10,2)</f>
        <v>1203.8599999999999</v>
      </c>
    </row>
    <row r="11" spans="1:5">
      <c r="A11" s="13" t="s">
        <v>107</v>
      </c>
      <c r="B11" s="17">
        <f>SUM(B9:B10)</f>
        <v>0.5</v>
      </c>
      <c r="C11" s="15">
        <f>SUM(C9:C10)</f>
        <v>1605.14</v>
      </c>
      <c r="D11" s="15"/>
      <c r="E11" s="16">
        <f>SUM(E9:E10)</f>
        <v>1964.6999999999998</v>
      </c>
    </row>
    <row r="12" spans="1:5">
      <c r="A12" s="13"/>
      <c r="B12" s="15"/>
      <c r="C12" s="15"/>
      <c r="D12" s="15"/>
      <c r="E12" s="16"/>
    </row>
    <row r="13" spans="1:5">
      <c r="A13" s="13" t="s">
        <v>108</v>
      </c>
      <c r="B13" s="23">
        <v>1</v>
      </c>
      <c r="C13" s="15"/>
      <c r="D13" s="15"/>
      <c r="E13" s="16"/>
    </row>
    <row r="14" spans="1:5">
      <c r="A14" s="13" t="s">
        <v>109</v>
      </c>
      <c r="B14" s="15">
        <f>B4*B13</f>
        <v>3210.27</v>
      </c>
      <c r="C14" s="15"/>
      <c r="D14" s="15"/>
      <c r="E14" s="16"/>
    </row>
    <row r="15" spans="1:5">
      <c r="A15" s="13"/>
      <c r="B15" s="15"/>
      <c r="C15" s="15"/>
      <c r="D15" s="15"/>
      <c r="E15" s="16"/>
    </row>
    <row r="16" spans="1:5">
      <c r="A16" s="13" t="s">
        <v>110</v>
      </c>
      <c r="B16" s="23">
        <v>1</v>
      </c>
      <c r="C16" s="15"/>
      <c r="D16" s="15"/>
      <c r="E16" s="16"/>
    </row>
    <row r="17" spans="1:5">
      <c r="A17" s="18" t="s">
        <v>111</v>
      </c>
      <c r="B17" s="19">
        <f>B4*B16</f>
        <v>3210.27</v>
      </c>
      <c r="C17" s="19"/>
      <c r="D17" s="19"/>
      <c r="E17" s="20"/>
    </row>
    <row r="18" spans="1:5">
      <c r="A18" s="21"/>
      <c r="B18" s="21"/>
      <c r="C18" s="21"/>
      <c r="D18" s="21"/>
      <c r="E18" s="21"/>
    </row>
    <row r="19" spans="1:5">
      <c r="A19" s="21"/>
      <c r="B19" s="21"/>
      <c r="C19" s="21"/>
      <c r="D19" s="21"/>
      <c r="E19" s="21"/>
    </row>
    <row r="20" spans="1:5">
      <c r="A20" s="21"/>
      <c r="B20" s="21"/>
      <c r="C20" s="21"/>
      <c r="D20" s="21"/>
      <c r="E20" s="21"/>
    </row>
    <row r="21" spans="1:5">
      <c r="A21" s="27" t="s">
        <v>95</v>
      </c>
      <c r="B21" s="11"/>
      <c r="C21" s="11"/>
      <c r="D21" s="11"/>
      <c r="E21" s="12"/>
    </row>
    <row r="22" spans="1:5">
      <c r="A22" s="13" t="s">
        <v>91</v>
      </c>
      <c r="B22" s="14">
        <v>23076.92</v>
      </c>
      <c r="C22" s="15"/>
      <c r="D22" s="15"/>
      <c r="E22" s="16"/>
    </row>
    <row r="23" spans="1:5">
      <c r="A23" s="13" t="s">
        <v>79</v>
      </c>
      <c r="B23" s="23">
        <v>0.38</v>
      </c>
      <c r="C23" s="15"/>
      <c r="D23" s="15"/>
      <c r="E23" s="16"/>
    </row>
    <row r="24" spans="1:5">
      <c r="A24" s="13" t="s">
        <v>77</v>
      </c>
      <c r="B24" s="15">
        <f>ROUND(B22*B23,2)</f>
        <v>8769.23</v>
      </c>
      <c r="C24" s="15"/>
      <c r="D24" s="15"/>
      <c r="E24" s="16"/>
    </row>
    <row r="25" spans="1:5">
      <c r="A25" s="13"/>
      <c r="B25" s="15"/>
      <c r="C25" s="15"/>
      <c r="D25" s="15"/>
      <c r="E25" s="16"/>
    </row>
    <row r="26" spans="1:5">
      <c r="A26" s="13" t="s">
        <v>98</v>
      </c>
      <c r="B26" s="23">
        <v>0.5</v>
      </c>
      <c r="C26" s="15"/>
      <c r="D26" s="15"/>
      <c r="E26" s="16"/>
    </row>
    <row r="27" spans="1:5">
      <c r="A27" s="13" t="s">
        <v>99</v>
      </c>
      <c r="B27" s="15">
        <f>B24*B26</f>
        <v>4384.6149999999998</v>
      </c>
      <c r="C27" s="15"/>
      <c r="D27" s="15"/>
      <c r="E27" s="16"/>
    </row>
    <row r="28" spans="1:5">
      <c r="A28" s="13" t="s">
        <v>100</v>
      </c>
      <c r="B28" s="15" t="s">
        <v>101</v>
      </c>
      <c r="C28" s="15" t="s">
        <v>102</v>
      </c>
      <c r="D28" s="15" t="s">
        <v>103</v>
      </c>
      <c r="E28" s="16" t="s">
        <v>104</v>
      </c>
    </row>
    <row r="29" spans="1:5">
      <c r="A29" s="13" t="s">
        <v>105</v>
      </c>
      <c r="B29" s="23">
        <v>0.2</v>
      </c>
      <c r="C29" s="15">
        <f>ROUND($B$27*B29,2)</f>
        <v>876.92</v>
      </c>
      <c r="D29" s="24">
        <v>0.94799999999999995</v>
      </c>
      <c r="E29" s="16">
        <f>ROUND(C29*D29,2)</f>
        <v>831.32</v>
      </c>
    </row>
    <row r="30" spans="1:5">
      <c r="A30" s="13" t="s">
        <v>106</v>
      </c>
      <c r="B30" s="23">
        <v>0.2</v>
      </c>
      <c r="C30" s="15">
        <f>ROUND($B$27*B30,2)</f>
        <v>876.92</v>
      </c>
      <c r="D30" s="24">
        <v>1.5</v>
      </c>
      <c r="E30" s="16">
        <f>ROUND(C30*D30,2)</f>
        <v>1315.38</v>
      </c>
    </row>
    <row r="31" spans="1:5">
      <c r="A31" s="13" t="s">
        <v>112</v>
      </c>
      <c r="B31" s="23">
        <v>0.2</v>
      </c>
      <c r="C31" s="15">
        <f>ROUND($B$27*B31,2)</f>
        <v>876.92</v>
      </c>
      <c r="D31" s="24">
        <v>0.8</v>
      </c>
      <c r="E31" s="16">
        <f>ROUND(C31*D31,2)</f>
        <v>701.54</v>
      </c>
    </row>
    <row r="32" spans="1:5">
      <c r="A32" s="13" t="s">
        <v>113</v>
      </c>
      <c r="B32" s="23">
        <v>0.2</v>
      </c>
      <c r="C32" s="15">
        <f>ROUND($B$27*B32,2)</f>
        <v>876.92</v>
      </c>
      <c r="D32" s="24">
        <v>2</v>
      </c>
      <c r="E32" s="16">
        <f>ROUND(C32*D32,2)</f>
        <v>1753.84</v>
      </c>
    </row>
    <row r="33" spans="1:5">
      <c r="A33" s="13" t="s">
        <v>114</v>
      </c>
      <c r="B33" s="23">
        <v>0.2</v>
      </c>
      <c r="C33" s="15">
        <f>ROUND($B$27*B33,2)</f>
        <v>876.92</v>
      </c>
      <c r="D33" s="24">
        <v>0.8</v>
      </c>
      <c r="E33" s="16">
        <f>ROUND(C33*D33,2)</f>
        <v>701.54</v>
      </c>
    </row>
    <row r="34" spans="1:5">
      <c r="A34" s="13" t="s">
        <v>107</v>
      </c>
      <c r="B34" s="17">
        <f>SUM(B29:B33)</f>
        <v>1</v>
      </c>
      <c r="C34" s="22">
        <f>SUM(C29:C33)</f>
        <v>4384.5999999999995</v>
      </c>
      <c r="D34" s="15"/>
      <c r="E34" s="16">
        <f>SUM(E29:E33)</f>
        <v>5303.62</v>
      </c>
    </row>
    <row r="35" spans="1:5">
      <c r="A35" s="13"/>
      <c r="B35" s="15"/>
      <c r="C35" s="15"/>
      <c r="D35" s="15"/>
      <c r="E35" s="16"/>
    </row>
    <row r="36" spans="1:5">
      <c r="A36" s="13" t="s">
        <v>108</v>
      </c>
      <c r="B36" s="23">
        <v>1</v>
      </c>
      <c r="C36" s="15"/>
      <c r="D36" s="15"/>
      <c r="E36" s="16"/>
    </row>
    <row r="37" spans="1:5">
      <c r="A37" s="13" t="s">
        <v>109</v>
      </c>
      <c r="B37" s="15">
        <f>B24*B36</f>
        <v>8769.23</v>
      </c>
      <c r="C37" s="15"/>
      <c r="D37" s="15"/>
      <c r="E37" s="16"/>
    </row>
    <row r="38" spans="1:5">
      <c r="A38" s="13"/>
      <c r="B38" s="15"/>
      <c r="C38" s="15"/>
      <c r="D38" s="15"/>
      <c r="E38" s="16"/>
    </row>
    <row r="39" spans="1:5">
      <c r="A39" s="13" t="s">
        <v>110</v>
      </c>
      <c r="B39" s="23">
        <v>1</v>
      </c>
      <c r="C39" s="15"/>
      <c r="D39" s="15"/>
      <c r="E39" s="16"/>
    </row>
    <row r="40" spans="1:5">
      <c r="A40" s="18" t="s">
        <v>111</v>
      </c>
      <c r="B40" s="19">
        <f>B24*B39</f>
        <v>8769.23</v>
      </c>
      <c r="C40" s="19"/>
      <c r="D40" s="19"/>
      <c r="E40" s="20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3" sqref="A3"/>
    </sheetView>
  </sheetViews>
  <sheetFormatPr defaultColWidth="9" defaultRowHeight="12.75"/>
  <cols>
    <col min="1" max="1" width="10.42578125" style="1" customWidth="1"/>
    <col min="2" max="2" width="15.5703125" style="1" customWidth="1"/>
    <col min="3" max="3" width="10" style="1" bestFit="1" customWidth="1"/>
    <col min="4" max="4" width="14.140625" style="1" customWidth="1"/>
    <col min="5" max="5" width="17.42578125" style="1" customWidth="1"/>
    <col min="6" max="6" width="15.140625" style="1" customWidth="1"/>
    <col min="7" max="7" width="11.7109375" style="1" bestFit="1" customWidth="1"/>
    <col min="8" max="8" width="9" style="1" bestFit="1" customWidth="1"/>
    <col min="9" max="9" width="14.140625" style="1" bestFit="1" customWidth="1"/>
    <col min="10" max="10" width="9.7109375" style="1" bestFit="1" customWidth="1"/>
    <col min="11" max="11" width="7.140625" style="1" bestFit="1" customWidth="1"/>
    <col min="12" max="12" width="11.42578125" style="1" bestFit="1" customWidth="1"/>
    <col min="13" max="13" width="11.28515625" style="1" customWidth="1"/>
    <col min="14" max="14" width="7.85546875" style="1" bestFit="1" customWidth="1"/>
    <col min="15" max="16384" width="9" style="1"/>
  </cols>
  <sheetData>
    <row r="1" spans="1:13">
      <c r="A1" s="21" t="s">
        <v>115</v>
      </c>
      <c r="B1" s="21" t="s">
        <v>46</v>
      </c>
      <c r="C1" s="21" t="s">
        <v>116</v>
      </c>
      <c r="D1" s="21" t="s">
        <v>32</v>
      </c>
      <c r="E1" s="21" t="s">
        <v>34</v>
      </c>
      <c r="F1" s="21" t="s">
        <v>30</v>
      </c>
      <c r="G1" s="21" t="s">
        <v>117</v>
      </c>
      <c r="H1" s="21" t="s">
        <v>118</v>
      </c>
      <c r="I1" s="21" t="s">
        <v>23</v>
      </c>
      <c r="J1" s="21" t="s">
        <v>119</v>
      </c>
      <c r="K1" s="21" t="s">
        <v>120</v>
      </c>
      <c r="L1" s="21" t="s">
        <v>97</v>
      </c>
      <c r="M1" s="21" t="s">
        <v>4</v>
      </c>
    </row>
    <row r="2" spans="1:13">
      <c r="A2" s="21" t="s">
        <v>121</v>
      </c>
      <c r="B2" s="21">
        <f>Assignment!C11+Assignment!B14+Assignment!B17+Assignment!C34+Assignment!B37+Assignment!B40</f>
        <v>29948.739999999998</v>
      </c>
      <c r="C2" s="21">
        <f>Assignment!B7+Assignment!B27</f>
        <v>7594.8850000000002</v>
      </c>
      <c r="D2" s="25">
        <f>ROUND(E2/C2,2)</f>
        <v>0.96</v>
      </c>
      <c r="E2" s="21">
        <f>Assignment!E11+Assignment!E34</f>
        <v>7268.32</v>
      </c>
      <c r="F2" s="21">
        <f>Assignment!B14+Assignment!B37</f>
        <v>11979.5</v>
      </c>
      <c r="G2" s="26">
        <v>0.5</v>
      </c>
      <c r="H2" s="21">
        <f>ROUND(F2*G2,2)</f>
        <v>5989.75</v>
      </c>
      <c r="I2" s="21">
        <f>Assignment!B17+Assignment!B40</f>
        <v>11979.5</v>
      </c>
      <c r="J2" s="26">
        <v>0.03</v>
      </c>
      <c r="K2" s="21">
        <f>ROUND(I2*J2,2)</f>
        <v>359.39</v>
      </c>
      <c r="L2" s="21">
        <f>E2+H2+K2</f>
        <v>13617.46</v>
      </c>
      <c r="M2" s="25">
        <f>L2/B2</f>
        <v>0.45469225082591119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8" workbookViewId="0">
      <selection activeCell="H40" sqref="H40"/>
    </sheetView>
  </sheetViews>
  <sheetFormatPr defaultColWidth="9" defaultRowHeight="12.75"/>
  <cols>
    <col min="1" max="1" width="26" style="1" bestFit="1" customWidth="1"/>
    <col min="2" max="2" width="36.5703125" style="1" bestFit="1" customWidth="1"/>
    <col min="3" max="3" width="36.5703125" style="1" customWidth="1"/>
    <col min="4" max="4" width="40.85546875" style="2" customWidth="1"/>
    <col min="5" max="5" width="9.5703125" style="1" bestFit="1" customWidth="1"/>
    <col min="6" max="16384" width="9" style="1"/>
  </cols>
  <sheetData>
    <row r="1" spans="1:4" ht="15">
      <c r="A1" s="6" t="s">
        <v>93</v>
      </c>
      <c r="B1" s="6" t="s">
        <v>94</v>
      </c>
      <c r="C1" s="6" t="s">
        <v>93</v>
      </c>
      <c r="D1" s="6" t="s">
        <v>92</v>
      </c>
    </row>
    <row r="2" spans="1:4" ht="30">
      <c r="A2" s="6" t="s">
        <v>91</v>
      </c>
      <c r="B2" s="5" t="s">
        <v>90</v>
      </c>
      <c r="C2" s="5" t="s">
        <v>89</v>
      </c>
      <c r="D2" s="5"/>
    </row>
    <row r="3" spans="1:4" ht="15">
      <c r="A3" s="6" t="s">
        <v>88</v>
      </c>
      <c r="B3" s="5" t="s">
        <v>81</v>
      </c>
      <c r="C3" s="5" t="s">
        <v>87</v>
      </c>
      <c r="D3" s="5"/>
    </row>
    <row r="4" spans="1:4" ht="15">
      <c r="A4" s="6" t="s">
        <v>86</v>
      </c>
      <c r="B4" s="5" t="s">
        <v>81</v>
      </c>
      <c r="C4" s="5" t="s">
        <v>85</v>
      </c>
      <c r="D4" s="5"/>
    </row>
    <row r="5" spans="1:4" ht="15">
      <c r="A5" s="6" t="s">
        <v>84</v>
      </c>
      <c r="B5" s="5" t="s">
        <v>81</v>
      </c>
      <c r="C5" s="5" t="s">
        <v>83</v>
      </c>
      <c r="D5" s="5"/>
    </row>
    <row r="6" spans="1:4" ht="15">
      <c r="A6" s="6" t="s">
        <v>82</v>
      </c>
      <c r="B6" s="5" t="s">
        <v>81</v>
      </c>
      <c r="C6" s="5" t="s">
        <v>80</v>
      </c>
      <c r="D6" s="5"/>
    </row>
    <row r="7" spans="1:4" ht="75">
      <c r="A7" s="6" t="s">
        <v>79</v>
      </c>
      <c r="B7" s="5" t="s">
        <v>1</v>
      </c>
      <c r="C7" s="5" t="s">
        <v>1</v>
      </c>
      <c r="D7" s="5" t="s">
        <v>78</v>
      </c>
    </row>
    <row r="8" spans="1:4" ht="15">
      <c r="A8" s="6" t="s">
        <v>77</v>
      </c>
      <c r="B8" s="5" t="s">
        <v>1</v>
      </c>
      <c r="C8" s="5" t="s">
        <v>1</v>
      </c>
      <c r="D8" s="7" t="s">
        <v>76</v>
      </c>
    </row>
    <row r="9" spans="1:4" ht="15">
      <c r="A9" s="6" t="s">
        <v>75</v>
      </c>
      <c r="B9" s="5" t="s">
        <v>74</v>
      </c>
      <c r="C9" s="5" t="s">
        <v>73</v>
      </c>
      <c r="D9" s="5"/>
    </row>
    <row r="10" spans="1:4" ht="30">
      <c r="A10" s="6" t="s">
        <v>72</v>
      </c>
      <c r="B10" s="5" t="s">
        <v>1</v>
      </c>
      <c r="C10" s="5" t="s">
        <v>1</v>
      </c>
      <c r="D10" s="5" t="s">
        <v>71</v>
      </c>
    </row>
    <row r="11" spans="1:4" ht="15">
      <c r="A11" s="6" t="s">
        <v>70</v>
      </c>
      <c r="B11" s="5" t="s">
        <v>52</v>
      </c>
      <c r="C11" s="7" t="s">
        <v>69</v>
      </c>
      <c r="D11" s="5"/>
    </row>
    <row r="12" spans="1:4" ht="15">
      <c r="A12" s="6" t="s">
        <v>68</v>
      </c>
      <c r="B12" s="5" t="s">
        <v>52</v>
      </c>
      <c r="C12" s="7" t="s">
        <v>67</v>
      </c>
      <c r="D12" s="5"/>
    </row>
    <row r="13" spans="1:4" ht="15">
      <c r="A13" s="6" t="s">
        <v>66</v>
      </c>
      <c r="B13" s="5" t="s">
        <v>52</v>
      </c>
      <c r="C13" s="7" t="s">
        <v>65</v>
      </c>
      <c r="D13" s="5"/>
    </row>
    <row r="14" spans="1:4" ht="15">
      <c r="A14" s="6" t="s">
        <v>64</v>
      </c>
      <c r="B14" s="5" t="s">
        <v>52</v>
      </c>
      <c r="C14" s="7" t="s">
        <v>63</v>
      </c>
      <c r="D14" s="5"/>
    </row>
    <row r="15" spans="1:4" ht="30">
      <c r="A15" s="6" t="s">
        <v>62</v>
      </c>
      <c r="B15" s="5" t="s">
        <v>1</v>
      </c>
      <c r="C15" s="5" t="s">
        <v>1</v>
      </c>
      <c r="D15" s="5" t="s">
        <v>56</v>
      </c>
    </row>
    <row r="16" spans="1:4" ht="30">
      <c r="A16" s="6" t="s">
        <v>61</v>
      </c>
      <c r="B16" s="5" t="s">
        <v>1</v>
      </c>
      <c r="C16" s="5" t="s">
        <v>1</v>
      </c>
      <c r="D16" s="5" t="s">
        <v>60</v>
      </c>
    </row>
    <row r="17" spans="1:4" ht="15">
      <c r="A17" s="6" t="s">
        <v>59</v>
      </c>
      <c r="B17" s="5" t="s">
        <v>52</v>
      </c>
      <c r="C17" s="7" t="s">
        <v>58</v>
      </c>
      <c r="D17" s="5"/>
    </row>
    <row r="18" spans="1:4" ht="30">
      <c r="A18" s="6" t="s">
        <v>57</v>
      </c>
      <c r="B18" s="5"/>
      <c r="C18" s="5"/>
      <c r="D18" s="5" t="s">
        <v>56</v>
      </c>
    </row>
    <row r="19" spans="1:4" ht="30">
      <c r="A19" s="6" t="s">
        <v>55</v>
      </c>
      <c r="B19" s="5"/>
      <c r="C19" s="5"/>
      <c r="D19" s="9" t="s">
        <v>54</v>
      </c>
    </row>
    <row r="20" spans="1:4" ht="15">
      <c r="A20" s="6" t="s">
        <v>53</v>
      </c>
      <c r="B20" s="5" t="s">
        <v>52</v>
      </c>
      <c r="C20" s="5" t="s">
        <v>51</v>
      </c>
      <c r="D20" s="5"/>
    </row>
    <row r="21" spans="1:4" ht="30">
      <c r="A21" s="6" t="s">
        <v>50</v>
      </c>
      <c r="B21" s="5" t="s">
        <v>1</v>
      </c>
      <c r="C21" s="5" t="s">
        <v>1</v>
      </c>
      <c r="D21" s="10" t="s">
        <v>49</v>
      </c>
    </row>
    <row r="22" spans="1:4" ht="30">
      <c r="A22" s="6" t="s">
        <v>48</v>
      </c>
      <c r="B22" s="5" t="s">
        <v>1</v>
      </c>
      <c r="C22" s="5" t="s">
        <v>1</v>
      </c>
      <c r="D22" s="9" t="s">
        <v>47</v>
      </c>
    </row>
    <row r="23" spans="1:4" ht="30">
      <c r="A23" s="6" t="s">
        <v>46</v>
      </c>
      <c r="B23" s="5" t="s">
        <v>1</v>
      </c>
      <c r="C23" s="5" t="s">
        <v>1</v>
      </c>
      <c r="D23" s="5" t="s">
        <v>45</v>
      </c>
    </row>
    <row r="24" spans="1:4" ht="30">
      <c r="A24" s="6" t="s">
        <v>44</v>
      </c>
      <c r="B24" s="5" t="s">
        <v>1</v>
      </c>
      <c r="C24" s="5" t="s">
        <v>1</v>
      </c>
      <c r="D24" s="5" t="s">
        <v>43</v>
      </c>
    </row>
    <row r="25" spans="1:4" ht="30">
      <c r="A25" s="6" t="s">
        <v>42</v>
      </c>
      <c r="B25" s="5" t="s">
        <v>1</v>
      </c>
      <c r="C25" s="5" t="s">
        <v>1</v>
      </c>
      <c r="D25" s="5" t="s">
        <v>41</v>
      </c>
    </row>
    <row r="26" spans="1:4" ht="15">
      <c r="A26" s="6" t="s">
        <v>40</v>
      </c>
      <c r="B26" s="5" t="s">
        <v>1</v>
      </c>
      <c r="C26" s="5" t="s">
        <v>1</v>
      </c>
      <c r="D26" s="5" t="s">
        <v>39</v>
      </c>
    </row>
    <row r="27" spans="1:4" ht="30">
      <c r="A27" s="6" t="s">
        <v>38</v>
      </c>
      <c r="B27" s="5" t="s">
        <v>1</v>
      </c>
      <c r="C27" s="5" t="s">
        <v>1</v>
      </c>
      <c r="D27" s="5" t="s">
        <v>37</v>
      </c>
    </row>
    <row r="28" spans="1:4" ht="15">
      <c r="A28" s="6" t="s">
        <v>36</v>
      </c>
      <c r="B28" s="5" t="s">
        <v>1</v>
      </c>
      <c r="C28" s="5" t="s">
        <v>1</v>
      </c>
      <c r="D28" s="5" t="s">
        <v>35</v>
      </c>
    </row>
    <row r="29" spans="1:4" ht="30">
      <c r="A29" s="6" t="s">
        <v>34</v>
      </c>
      <c r="B29" s="5" t="s">
        <v>1</v>
      </c>
      <c r="C29" s="5" t="s">
        <v>1</v>
      </c>
      <c r="D29" s="5" t="s">
        <v>33</v>
      </c>
    </row>
    <row r="30" spans="1:4" ht="15">
      <c r="A30" s="6" t="s">
        <v>32</v>
      </c>
      <c r="B30" s="5" t="s">
        <v>1</v>
      </c>
      <c r="C30" s="5" t="s">
        <v>1</v>
      </c>
      <c r="D30" s="5" t="s">
        <v>31</v>
      </c>
    </row>
    <row r="31" spans="1:4" ht="60">
      <c r="A31" s="6" t="s">
        <v>30</v>
      </c>
      <c r="B31" s="5" t="s">
        <v>1</v>
      </c>
      <c r="C31" s="5" t="s">
        <v>1</v>
      </c>
      <c r="D31" s="5" t="s">
        <v>29</v>
      </c>
    </row>
    <row r="32" spans="1:4" ht="15">
      <c r="A32" s="6" t="s">
        <v>28</v>
      </c>
      <c r="B32" s="5" t="s">
        <v>21</v>
      </c>
      <c r="C32" s="5" t="s">
        <v>21</v>
      </c>
      <c r="D32" s="5" t="s">
        <v>1</v>
      </c>
    </row>
    <row r="33" spans="1:4" ht="30">
      <c r="A33" s="6" t="s">
        <v>27</v>
      </c>
      <c r="B33" s="5" t="s">
        <v>19</v>
      </c>
      <c r="C33" s="5" t="s">
        <v>1</v>
      </c>
      <c r="D33" s="5" t="s">
        <v>1</v>
      </c>
    </row>
    <row r="34" spans="1:4" ht="15">
      <c r="A34" s="6" t="s">
        <v>26</v>
      </c>
      <c r="B34" s="5" t="s">
        <v>17</v>
      </c>
      <c r="C34" s="5" t="s">
        <v>1</v>
      </c>
      <c r="D34" s="5" t="s">
        <v>1</v>
      </c>
    </row>
    <row r="35" spans="1:4" ht="15">
      <c r="A35" s="6" t="s">
        <v>25</v>
      </c>
      <c r="B35" s="8" t="s">
        <v>1</v>
      </c>
      <c r="C35" s="5" t="s">
        <v>1</v>
      </c>
      <c r="D35" s="5" t="s">
        <v>24</v>
      </c>
    </row>
    <row r="36" spans="1:4" ht="60">
      <c r="A36" s="6" t="s">
        <v>23</v>
      </c>
      <c r="B36" s="5" t="s">
        <v>1</v>
      </c>
      <c r="C36" s="5" t="s">
        <v>1</v>
      </c>
      <c r="D36" s="5" t="s">
        <v>122</v>
      </c>
    </row>
    <row r="37" spans="1:4" ht="15">
      <c r="A37" s="6" t="s">
        <v>22</v>
      </c>
      <c r="B37" s="5" t="s">
        <v>21</v>
      </c>
      <c r="C37" s="5"/>
      <c r="D37" s="5"/>
    </row>
    <row r="38" spans="1:4" ht="30">
      <c r="A38" s="6" t="s">
        <v>20</v>
      </c>
      <c r="B38" s="5" t="s">
        <v>19</v>
      </c>
      <c r="C38" s="5"/>
      <c r="D38" s="5"/>
    </row>
    <row r="39" spans="1:4" ht="15">
      <c r="A39" s="6" t="s">
        <v>18</v>
      </c>
      <c r="B39" s="5" t="s">
        <v>17</v>
      </c>
      <c r="C39" s="5"/>
      <c r="D39" s="5"/>
    </row>
    <row r="40" spans="1:4" ht="15">
      <c r="A40" s="6" t="s">
        <v>16</v>
      </c>
      <c r="B40" s="5" t="s">
        <v>1</v>
      </c>
      <c r="C40" s="5" t="s">
        <v>1</v>
      </c>
      <c r="D40" s="5" t="s">
        <v>15</v>
      </c>
    </row>
    <row r="41" spans="1:4" ht="30">
      <c r="A41" s="6" t="s">
        <v>14</v>
      </c>
      <c r="B41" s="5" t="s">
        <v>1</v>
      </c>
      <c r="C41" s="5" t="s">
        <v>1</v>
      </c>
      <c r="D41" s="7" t="s">
        <v>13</v>
      </c>
    </row>
    <row r="42" spans="1:4" ht="15">
      <c r="A42" s="6" t="s">
        <v>12</v>
      </c>
      <c r="B42" s="5" t="s">
        <v>1</v>
      </c>
      <c r="C42" s="5" t="s">
        <v>1</v>
      </c>
      <c r="D42" s="7" t="s">
        <v>11</v>
      </c>
    </row>
    <row r="43" spans="1:4" ht="30">
      <c r="A43" s="6" t="s">
        <v>10</v>
      </c>
      <c r="B43" s="5" t="s">
        <v>1</v>
      </c>
      <c r="C43" s="5" t="s">
        <v>1</v>
      </c>
      <c r="D43" s="7" t="s">
        <v>9</v>
      </c>
    </row>
    <row r="44" spans="1:4" ht="15">
      <c r="A44" s="6" t="s">
        <v>8</v>
      </c>
      <c r="B44" s="5" t="s">
        <v>1</v>
      </c>
      <c r="C44" s="5" t="s">
        <v>1</v>
      </c>
      <c r="D44" s="7" t="s">
        <v>7</v>
      </c>
    </row>
    <row r="45" spans="1:4" ht="15">
      <c r="A45" s="6" t="s">
        <v>6</v>
      </c>
      <c r="B45" s="5" t="s">
        <v>1</v>
      </c>
      <c r="C45" s="5" t="s">
        <v>1</v>
      </c>
      <c r="D45" s="5" t="s">
        <v>5</v>
      </c>
    </row>
    <row r="46" spans="1:4" ht="15">
      <c r="A46" s="6" t="s">
        <v>4</v>
      </c>
      <c r="B46" s="5" t="s">
        <v>1</v>
      </c>
      <c r="C46" s="5" t="s">
        <v>1</v>
      </c>
      <c r="D46" s="7" t="s">
        <v>3</v>
      </c>
    </row>
    <row r="47" spans="1:4" ht="30">
      <c r="A47" s="6" t="s">
        <v>2</v>
      </c>
      <c r="B47" s="5" t="s">
        <v>1</v>
      </c>
      <c r="C47" s="5" t="s">
        <v>1</v>
      </c>
      <c r="D47" s="5" t="s">
        <v>0</v>
      </c>
    </row>
    <row r="53" spans="4:5">
      <c r="D53" s="1"/>
      <c r="E53" s="4"/>
    </row>
    <row r="54" spans="4:5">
      <c r="D54" s="1"/>
      <c r="E54" s="4"/>
    </row>
    <row r="55" spans="4:5">
      <c r="D55" s="1"/>
      <c r="E55" s="4"/>
    </row>
    <row r="56" spans="4:5">
      <c r="D56" s="1"/>
      <c r="E56" s="4"/>
    </row>
    <row r="57" spans="4:5">
      <c r="D57" s="1"/>
      <c r="E57" s="4"/>
    </row>
    <row r="58" spans="4:5">
      <c r="D58" s="1"/>
      <c r="E58" s="4"/>
    </row>
    <row r="59" spans="4:5">
      <c r="D59" s="1"/>
      <c r="E59" s="4"/>
    </row>
    <row r="60" spans="4:5">
      <c r="D60" s="1"/>
      <c r="E60" s="4"/>
    </row>
    <row r="61" spans="4:5">
      <c r="D61" s="1"/>
      <c r="E61" s="3"/>
    </row>
  </sheetData>
  <phoneticPr fontId="2" type="noConversion"/>
  <hyperlinks>
    <hyperlink ref="D21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Assignment</vt:lpstr>
      <vt:lpstr>Comp Entry</vt:lpstr>
      <vt:lpstr>Formula 5 non-ABR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2014-11-28T13:45:57Z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727315054</vt:i4>
  </property>
  <property fmtid="{D5CDD505-2E9C-101B-9397-08002B2CF9AE}" pid="3" name="_NewReviewCycle">
    <vt:lpwstr/>
  </property>
</Properties>
</file>